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Feuille3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<sst xmlns="http://schemas.openxmlformats.org/spreadsheetml/2006/main" count="36" uniqueCount="33">
  <si>
    <t>TP 2015</t>
  </si>
  <si>
    <t>            Nébuleuse planétaire NGC 6543</t>
  </si>
  <si>
    <t>Longueur d'onde
(μm)</t>
  </si>
  <si>
    <t>Élément
</t>
  </si>
  <si>
    <t>I mesurée
</t>
  </si>
  <si>
    <t>I normalisée
</t>
  </si>
  <si>
    <t>I dérougie
</t>
  </si>
  <si>
    <t>Fonction f(lambda)
</t>
  </si>
  <si>
    <t>H gamma</t>
  </si>
  <si>
    <t>[OIII]</t>
  </si>
  <si>
    <t>H beta</t>
  </si>
  <si>
    <t>HeI</t>
  </si>
  <si>
    <t>H alpha</t>
  </si>
  <si>
    <t>[NII]</t>
  </si>
  <si>
    <t>[SII]</t>
  </si>
  <si>
    <t>Balmer</t>
  </si>
  <si>
    <t>Décrément observé</t>
  </si>
  <si>
    <t>Décrément théorique</t>
  </si>
  <si>
    <t>Décrément corrigé</t>
  </si>
  <si>
    <t>Hgamma</t>
  </si>
  <si>
    <t>Hbeta</t>
  </si>
  <si>
    <t>Halpha</t>
  </si>
  <si>
    <t>R[OIII]</t>
  </si>
  <si>
    <t>Te (K)</t>
  </si>
  <si>
    <t>Coefficient d'extinction</t>
  </si>
  <si>
    <t>Rougissement E(B-V)</t>
  </si>
  <si>
    <t>[RSII]</t>
  </si>
  <si>
    <t>Ne</t>
  </si>
  <si>
    <t>[OIII] / Halpha</t>
  </si>
  <si>
    <t>Hbeta / H alpha</t>
  </si>
  <si>
    <t>HeI / Halpha</t>
  </si>
  <si>
    <t>[OIII] 4363/5007</t>
  </si>
  <si>
    <t>[OIII]/[NII]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</si>
</sst>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0"/>
    <numFmt numFmtId="166" formatCode="0.00"/>
    <numFmt numFmtId="167" formatCode="0.0000"/>
    <numFmt numFmtId="168" formatCode="0"/>
    <numFmt numFmtId="169" formatCode="0.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4"/>
      <name val="Arial"/>
      <family val="2"/>
    </font>
    <font>
      <b val="true"/>
      <sz val="12"/>
      <name val="Arial"/>
      <family val="2"/>
    </font>
    <font>
      <sz val="12"/>
      <name val="Arial"/>
      <family val="2"/>
    </font>
    <font>
      <b val="true"/>
      <sz val="10"/>
      <color rgb="FFFF0000"/>
      <name val="Arial"/>
      <family val="2"/>
    </font>
    <font>
      <sz val="12"/>
      <color rgb="FF000000"/>
      <name val="Arial"/>
      <family val="2"/>
    </font>
    <font>
      <b val="true"/>
      <sz val="10"/>
      <color rgb="FF00CCCC"/>
      <name val="Arial"/>
      <family val="2"/>
    </font>
    <font>
      <sz val="10"/>
      <color rgb="FF00CCCC"/>
      <name val="Arial"/>
      <family val="2"/>
    </font>
    <font>
      <b val="true"/>
      <sz val="10"/>
      <color rgb="FF00FF00"/>
      <name val="Arial"/>
      <family val="2"/>
    </font>
    <font>
      <b val="true"/>
      <sz val="12"/>
      <color rgb="FFFFFFFF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E6E6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993300"/>
      </patternFill>
    </fill>
    <fill>
      <patternFill patternType="solid">
        <fgColor rgb="FF00FF00"/>
        <bgColor rgb="FF3DEB3D"/>
      </patternFill>
    </fill>
    <fill>
      <patternFill patternType="solid">
        <fgColor rgb="FF3DEB3D"/>
        <bgColor rgb="FF00FF00"/>
      </patternFill>
    </fill>
    <fill>
      <patternFill patternType="solid">
        <fgColor rgb="FF000080"/>
        <bgColor rgb="FF00008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4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4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9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DEB3D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Feuille3!$A$6:$A$15</c:f>
              <c:numCache>
                <c:formatCode>General</c:formatCode>
                <c:ptCount val="10"/>
                <c:pt idx="0">
                  <c:v>0.434047</c:v>
                </c:pt>
                <c:pt idx="1">
                  <c:v>0.436321</c:v>
                </c:pt>
                <c:pt idx="2">
                  <c:v>0.486133</c:v>
                </c:pt>
                <c:pt idx="3">
                  <c:v>0.495892</c:v>
                </c:pt>
                <c:pt idx="4">
                  <c:v>0.500685</c:v>
                </c:pt>
                <c:pt idx="5">
                  <c:v>0.587565</c:v>
                </c:pt>
                <c:pt idx="6">
                  <c:v>0.656282</c:v>
                </c:pt>
                <c:pt idx="7">
                  <c:v>0.658339</c:v>
                </c:pt>
                <c:pt idx="8">
                  <c:v>0.67165</c:v>
                </c:pt>
                <c:pt idx="9">
                  <c:v>0.67307</c:v>
                </c:pt>
              </c:numCache>
            </c:numRef>
          </c:xVal>
          <c:yVal>
            <c:numRef>
              <c:f>Feuille3!$F$6:$F$15</c:f>
              <c:numCache>
                <c:formatCode>General</c:formatCode>
                <c:ptCount val="10"/>
                <c:pt idx="0">
                  <c:v>0.131208298028951</c:v>
                </c:pt>
                <c:pt idx="1">
                  <c:v>0.1251994834561</c:v>
                </c:pt>
                <c:pt idx="2">
                  <c:v>0.000227082342382889</c:v>
                </c:pt>
                <c:pt idx="3">
                  <c:v>-0.0227668501229021</c:v>
                </c:pt>
                <c:pt idx="4">
                  <c:v>-0.0338812156886348</c:v>
                </c:pt>
                <c:pt idx="5">
                  <c:v>-0.214928705744635</c:v>
                </c:pt>
                <c:pt idx="6">
                  <c:v>-0.330718403762578</c:v>
                </c:pt>
                <c:pt idx="7">
                  <c:v>-0.333811310049908</c:v>
                </c:pt>
                <c:pt idx="8">
                  <c:v>-0.3533013587435</c:v>
                </c:pt>
                <c:pt idx="9">
                  <c:v>-0.35532691029134</c:v>
                </c:pt>
              </c:numCache>
            </c:numRef>
          </c:yVal>
          <c:smooth val="0"/>
        </c:ser>
        <c:axId val="62248875"/>
        <c:axId val="26149546"/>
      </c:scatterChart>
      <c:valAx>
        <c:axId val="6224887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6149546"/>
        <c:crosses val="min"/>
      </c:valAx>
      <c:valAx>
        <c:axId val="2614954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62248875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722520</xdr:colOff>
      <xdr:row>5</xdr:row>
      <xdr:rowOff>3960</xdr:rowOff>
    </xdr:from>
    <xdr:to>
      <xdr:col>15</xdr:col>
      <xdr:colOff>41400</xdr:colOff>
      <xdr:row>22</xdr:row>
      <xdr:rowOff>58320</xdr:rowOff>
    </xdr:to>
    <xdr:graphicFrame>
      <xdr:nvGraphicFramePr>
        <xdr:cNvPr id="0" name=""/>
        <xdr:cNvGraphicFramePr/>
      </xdr:nvGraphicFramePr>
      <xdr:xfrm>
        <a:off x="11972520" y="1096560"/>
        <a:ext cx="575784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2.8"/>
  <cols>
    <col collapsed="false" hidden="false" max="1" min="1" style="0" width="19.1785714285714"/>
    <col collapsed="false" hidden="false" max="2" min="2" style="0" width="13.3928571428571"/>
    <col collapsed="false" hidden="false" max="3" min="3" style="0" width="24.3979591836735"/>
    <col collapsed="false" hidden="false" max="4" min="4" style="0" width="26.3673469387755"/>
    <col collapsed="false" hidden="false" max="5" min="5" style="0" width="19.6020408163265"/>
    <col collapsed="false" hidden="false" max="6" min="6" style="0" width="19.3214285714286"/>
    <col collapsed="false" hidden="false" max="7" min="7" style="0" width="11.5204081632653"/>
    <col collapsed="false" hidden="false" max="8" min="8" style="0" width="25.6683673469388"/>
    <col collapsed="false" hidden="false" max="9" min="9" style="0" width="22.1377551020408"/>
    <col collapsed="false" hidden="false" max="1025" min="10" style="0" width="11.5204081632653"/>
  </cols>
  <sheetData>
    <row r="1" customFormat="false" ht="17.35" hidden="false" customHeight="false" outlineLevel="0" collapsed="false">
      <c r="A1" s="1" t="s">
        <v>0</v>
      </c>
      <c r="B1" s="2"/>
      <c r="C1" s="3" t="s">
        <v>1</v>
      </c>
      <c r="D1" s="4"/>
      <c r="E1" s="5"/>
      <c r="F1" s="6"/>
      <c r="G1" s="7"/>
      <c r="H1" s="8"/>
      <c r="I1" s="8"/>
      <c r="J1" s="8"/>
      <c r="K1" s="9"/>
      <c r="L1" s="10"/>
    </row>
    <row r="2" customFormat="false" ht="12.8" hidden="false" customHeight="false" outlineLevel="0" collapsed="false">
      <c r="A2" s="11"/>
      <c r="B2" s="7"/>
      <c r="C2" s="8"/>
      <c r="D2" s="8"/>
      <c r="E2" s="8"/>
      <c r="F2" s="12"/>
      <c r="G2" s="7"/>
      <c r="I2" s="8"/>
      <c r="J2" s="8"/>
      <c r="K2" s="9"/>
      <c r="L2" s="10"/>
    </row>
    <row r="3" customFormat="false" ht="28.1" hidden="false" customHeight="false" outlineLevel="0" collapsed="false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6" t="s">
        <v>7</v>
      </c>
    </row>
    <row r="4" customFormat="false" ht="12.8" hidden="false" customHeight="false" outlineLevel="0" collapsed="false">
      <c r="A4" s="17"/>
      <c r="B4" s="18"/>
      <c r="C4" s="19"/>
      <c r="D4" s="19"/>
      <c r="E4" s="19"/>
      <c r="F4" s="20"/>
    </row>
    <row r="5" customFormat="false" ht="15" hidden="false" customHeight="false" outlineLevel="0" collapsed="false">
      <c r="A5" s="21"/>
      <c r="B5" s="22"/>
      <c r="C5" s="23"/>
      <c r="D5" s="23"/>
      <c r="E5" s="23"/>
      <c r="F5" s="24"/>
    </row>
    <row r="6" customFormat="false" ht="15" hidden="false" customHeight="false" outlineLevel="0" collapsed="false">
      <c r="A6" s="25" t="n">
        <v>0.434047</v>
      </c>
      <c r="B6" s="26" t="s">
        <v>8</v>
      </c>
      <c r="C6" s="27" t="n">
        <v>197.3548</v>
      </c>
      <c r="D6" s="27" t="n">
        <f aca="false">C6*100/C$8</f>
        <v>48.4203000636183</v>
      </c>
      <c r="E6" s="27" t="n">
        <f aca="false">D6*POWER(10,($C$31*F6))</f>
        <v>54.7071109634011</v>
      </c>
      <c r="F6" s="16" t="n">
        <f aca="false">2.5634*A6*A6-4.8735*A6+1.7636</f>
        <v>0.131208298028951</v>
      </c>
    </row>
    <row r="7" customFormat="false" ht="15" hidden="false" customHeight="false" outlineLevel="0" collapsed="false">
      <c r="A7" s="28" t="n">
        <v>0.436321</v>
      </c>
      <c r="B7" s="29" t="s">
        <v>9</v>
      </c>
      <c r="C7" s="30" t="n">
        <v>13.85792</v>
      </c>
      <c r="D7" s="30" t="n">
        <f aca="false">C7*100/C$8</f>
        <v>3.39999151101274</v>
      </c>
      <c r="E7" s="30" t="n">
        <f aca="false">D7*POWER(10,($C$31*F7))</f>
        <v>3.82002497671676</v>
      </c>
      <c r="F7" s="16" t="n">
        <f aca="false">2.5634*A7*A7-4.8735*A7+1.7636</f>
        <v>0.1251994834561</v>
      </c>
    </row>
    <row r="8" customFormat="false" ht="15" hidden="false" customHeight="false" outlineLevel="0" collapsed="false">
      <c r="A8" s="25" t="n">
        <v>0.486133</v>
      </c>
      <c r="B8" s="31" t="s">
        <v>10</v>
      </c>
      <c r="C8" s="27" t="n">
        <v>407.5869</v>
      </c>
      <c r="D8" s="27" t="n">
        <f aca="false">C8*100/C$8</f>
        <v>100</v>
      </c>
      <c r="E8" s="27" t="n">
        <f aca="false">D8*POWER(10,($C$31*F8))</f>
        <v>100.021129687787</v>
      </c>
      <c r="F8" s="16" t="n">
        <f aca="false">2.5634*A8*A8-4.8735*A8+1.7636</f>
        <v>0.000227082342382889</v>
      </c>
    </row>
    <row r="9" customFormat="false" ht="15" hidden="false" customHeight="false" outlineLevel="0" collapsed="false">
      <c r="A9" s="28" t="n">
        <v>0.495892</v>
      </c>
      <c r="B9" s="32" t="s">
        <v>9</v>
      </c>
      <c r="C9" s="30" t="n">
        <v>1007.011</v>
      </c>
      <c r="D9" s="30" t="n">
        <f aca="false">C9*100/C$8</f>
        <v>247.066576477311</v>
      </c>
      <c r="E9" s="30" t="n">
        <f aca="false">D9*POWER(10,($C$31*F9))</f>
        <v>241.888251642835</v>
      </c>
      <c r="F9" s="16" t="n">
        <f aca="false">2.5634*A9*A9-4.8735*A9+1.7636</f>
        <v>-0.0227668501229021</v>
      </c>
    </row>
    <row r="10" customFormat="false" ht="15" hidden="false" customHeight="false" outlineLevel="0" collapsed="false">
      <c r="A10" s="28" t="n">
        <v>0.500685</v>
      </c>
      <c r="B10" s="32" t="s">
        <v>9</v>
      </c>
      <c r="C10" s="30" t="n">
        <v>2981.769</v>
      </c>
      <c r="D10" s="30" t="n">
        <f aca="false">C10*100/C$8</f>
        <v>731.566446321018</v>
      </c>
      <c r="E10" s="30" t="n">
        <f aca="false">D10*POWER(10,($C$31*F10))</f>
        <v>708.865209359253</v>
      </c>
      <c r="F10" s="16" t="n">
        <f aca="false">2.5634*A10*A10-4.8735*A10+1.7636</f>
        <v>-0.0338812156886348</v>
      </c>
      <c r="G10" s="33"/>
    </row>
    <row r="11" customFormat="false" ht="15" hidden="false" customHeight="false" outlineLevel="0" collapsed="false">
      <c r="A11" s="34" t="n">
        <v>0.587565</v>
      </c>
      <c r="B11" s="35" t="s">
        <v>11</v>
      </c>
      <c r="C11" s="23" t="n">
        <v>85.18655</v>
      </c>
      <c r="D11" s="23" t="n">
        <f aca="false">C11*100/C$8</f>
        <v>20.9002178431152</v>
      </c>
      <c r="E11" s="23" t="n">
        <f aca="false">D11*POWER(10,($C$31*F11))</f>
        <v>17.1122163522938</v>
      </c>
      <c r="F11" s="16" t="n">
        <f aca="false">2.5634*A11*A11-4.8735*A11+1.7636</f>
        <v>-0.214928705744635</v>
      </c>
      <c r="G11" s="33"/>
    </row>
    <row r="12" customFormat="false" ht="15" hidden="false" customHeight="false" outlineLevel="0" collapsed="false">
      <c r="A12" s="25" t="n">
        <v>0.656282</v>
      </c>
      <c r="B12" s="31" t="s">
        <v>12</v>
      </c>
      <c r="C12" s="27" t="n">
        <v>1558.504</v>
      </c>
      <c r="D12" s="27" t="n">
        <f aca="false">C12*100/C$8</f>
        <v>382.373427605254</v>
      </c>
      <c r="E12" s="27" t="n">
        <f aca="false">D12*POWER(10,($C$31*F12))</f>
        <v>281.097460365264</v>
      </c>
      <c r="F12" s="16" t="n">
        <f aca="false">2.5634*A12*A12-4.8735*A12+1.7636</f>
        <v>-0.330718403762578</v>
      </c>
      <c r="G12" s="36"/>
      <c r="J12" s="37"/>
      <c r="K12" s="36"/>
    </row>
    <row r="13" s="44" customFormat="true" ht="15" hidden="false" customHeight="false" outlineLevel="0" collapsed="false">
      <c r="A13" s="38" t="n">
        <v>0.658339</v>
      </c>
      <c r="B13" s="39" t="s">
        <v>13</v>
      </c>
      <c r="C13" s="40" t="n">
        <v>196.01013</v>
      </c>
      <c r="D13" s="41" t="n">
        <f aca="false">C13*100/C$8</f>
        <v>48.0903900493367</v>
      </c>
      <c r="E13" s="42" t="n">
        <f aca="false">D13*POWER(10,($C$31*F13))</f>
        <v>35.2515153818597</v>
      </c>
      <c r="F13" s="16" t="n">
        <f aca="false">2.5634*A13*A13-4.8735*A13+1.7636</f>
        <v>-0.333811310049908</v>
      </c>
      <c r="G13" s="43"/>
      <c r="H13" s="0"/>
      <c r="J13" s="45"/>
      <c r="K13" s="43"/>
    </row>
    <row r="14" customFormat="false" ht="15" hidden="false" customHeight="false" outlineLevel="0" collapsed="false">
      <c r="A14" s="46" t="n">
        <v>0.67165</v>
      </c>
      <c r="B14" s="47" t="s">
        <v>14</v>
      </c>
      <c r="C14" s="48" t="n">
        <v>9.7524</v>
      </c>
      <c r="D14" s="49" t="n">
        <f aca="false">C14*100/C$8</f>
        <v>2.3927167433497</v>
      </c>
      <c r="E14" s="50" t="n">
        <f aca="false">D14*POWER(10,($C$31*F14))</f>
        <v>1.72240623755755</v>
      </c>
      <c r="F14" s="16" t="n">
        <f aca="false">2.5634*A14*A14-4.8735*A14+1.7636</f>
        <v>-0.3533013587435</v>
      </c>
      <c r="J14" s="51"/>
      <c r="K14" s="52"/>
    </row>
    <row r="15" customFormat="false" ht="15" hidden="false" customHeight="false" outlineLevel="0" collapsed="false">
      <c r="A15" s="46" t="n">
        <v>0.67307</v>
      </c>
      <c r="B15" s="47" t="s">
        <v>14</v>
      </c>
      <c r="C15" s="48" t="n">
        <v>17.55</v>
      </c>
      <c r="D15" s="49" t="n">
        <f aca="false">C15*100/C$8</f>
        <v>4.30583024135467</v>
      </c>
      <c r="E15" s="50" t="n">
        <f aca="false">D15*POWER(10,($C$31*F15))</f>
        <v>3.09373247333798</v>
      </c>
      <c r="F15" s="16" t="n">
        <f aca="false">2.5634*A15*A15-4.8735*A15+1.7636</f>
        <v>-0.35532691029134</v>
      </c>
      <c r="K15" s="7"/>
    </row>
    <row r="16" customFormat="false" ht="12.8" hidden="false" customHeight="false" outlineLevel="0" collapsed="false">
      <c r="G16" s="52"/>
      <c r="K16" s="7"/>
      <c r="L16" s="53"/>
    </row>
    <row r="17" customFormat="false" ht="12.8" hidden="false" customHeight="false" outlineLevel="0" collapsed="false">
      <c r="G17" s="7"/>
      <c r="J17" s="8"/>
      <c r="K17" s="7"/>
      <c r="L17" s="53"/>
    </row>
    <row r="18" customFormat="false" ht="15" hidden="false" customHeight="false" outlineLevel="0" collapsed="false">
      <c r="A18" s="54"/>
      <c r="B18" s="55"/>
      <c r="C18" s="56"/>
      <c r="D18" s="56"/>
      <c r="E18" s="56"/>
      <c r="F18" s="56"/>
      <c r="G18" s="7"/>
      <c r="J18" s="8"/>
      <c r="K18" s="7"/>
      <c r="L18" s="53"/>
    </row>
    <row r="19" customFormat="false" ht="15" hidden="false" customHeight="false" outlineLevel="0" collapsed="false">
      <c r="A19" s="55"/>
      <c r="B19" s="57" t="s">
        <v>15</v>
      </c>
      <c r="C19" s="58" t="s">
        <v>16</v>
      </c>
      <c r="D19" s="58" t="s">
        <v>17</v>
      </c>
      <c r="E19" s="58" t="s">
        <v>18</v>
      </c>
      <c r="F19" s="56"/>
      <c r="G19" s="7"/>
      <c r="J19" s="8"/>
      <c r="K19" s="9"/>
      <c r="L19" s="53"/>
    </row>
    <row r="20" customFormat="false" ht="15" hidden="false" customHeight="false" outlineLevel="0" collapsed="false">
      <c r="B20" s="26"/>
      <c r="C20" s="27"/>
      <c r="D20" s="27"/>
      <c r="E20" s="27"/>
      <c r="I20" s="8"/>
      <c r="J20" s="8"/>
      <c r="K20" s="9"/>
      <c r="L20" s="53"/>
    </row>
    <row r="21" customFormat="false" ht="15" hidden="false" customHeight="false" outlineLevel="0" collapsed="false">
      <c r="B21" s="26" t="s">
        <v>19</v>
      </c>
      <c r="C21" s="27" t="n">
        <f aca="false">D6/$D$8</f>
        <v>0.484203000636183</v>
      </c>
      <c r="D21" s="27" t="n">
        <v>0.47</v>
      </c>
      <c r="E21" s="27" t="n">
        <f aca="false">E6/$E$8</f>
        <v>0.546955539636152</v>
      </c>
      <c r="G21" s="7"/>
      <c r="J21" s="8"/>
      <c r="K21" s="9"/>
      <c r="L21" s="53"/>
    </row>
    <row r="22" customFormat="false" ht="15" hidden="false" customHeight="false" outlineLevel="0" collapsed="false">
      <c r="A22" s="54"/>
      <c r="B22" s="26" t="s">
        <v>20</v>
      </c>
      <c r="C22" s="27" t="n">
        <f aca="false">D8/$D$8</f>
        <v>1</v>
      </c>
      <c r="D22" s="27" t="n">
        <v>1</v>
      </c>
      <c r="E22" s="27" t="n">
        <f aca="false">E8/$E$8</f>
        <v>1</v>
      </c>
      <c r="F22" s="56"/>
      <c r="K22" s="9"/>
      <c r="L22" s="53"/>
    </row>
    <row r="23" customFormat="false" ht="15" hidden="false" customHeight="false" outlineLevel="0" collapsed="false">
      <c r="B23" s="26" t="s">
        <v>21</v>
      </c>
      <c r="C23" s="27" t="n">
        <f aca="false">D12/$D$8</f>
        <v>3.82373427605254</v>
      </c>
      <c r="D23" s="27" t="n">
        <v>2.85</v>
      </c>
      <c r="E23" s="27" t="n">
        <f aca="false">E12/$E$8</f>
        <v>2.81038077896842</v>
      </c>
      <c r="F23" s="56"/>
      <c r="L23" s="53"/>
    </row>
    <row r="24" customFormat="false" ht="12.8" hidden="false" customHeight="false" outlineLevel="0" collapsed="false">
      <c r="E24" s="59"/>
      <c r="F24" s="59"/>
      <c r="J24" s="59"/>
      <c r="L24" s="60"/>
    </row>
    <row r="27" customFormat="false" ht="15" hidden="false" customHeight="false" outlineLevel="0" collapsed="false">
      <c r="C27" s="58" t="s">
        <v>22</v>
      </c>
      <c r="D27" s="58" t="s">
        <v>23</v>
      </c>
    </row>
    <row r="28" customFormat="false" ht="15" hidden="false" customHeight="false" outlineLevel="0" collapsed="false">
      <c r="C28" s="30" t="n">
        <f aca="false">(E10+E9)/E7</f>
        <v>248.886713253703</v>
      </c>
      <c r="D28" s="61" t="n">
        <f aca="false">32900/LN(C28/8.32)</f>
        <v>9681.20990708897</v>
      </c>
    </row>
    <row r="29" customFormat="false" ht="12.8" hidden="false" customHeight="false" outlineLevel="0" collapsed="false">
      <c r="C29" s="62"/>
      <c r="D29" s="63"/>
    </row>
    <row r="30" customFormat="false" ht="15" hidden="false" customHeight="false" outlineLevel="0" collapsed="false">
      <c r="C30" s="64" t="s">
        <v>24</v>
      </c>
      <c r="D30" s="64" t="s">
        <v>25</v>
      </c>
    </row>
    <row r="31" customFormat="false" ht="15" hidden="false" customHeight="false" outlineLevel="0" collapsed="false">
      <c r="C31" s="65" t="n">
        <f aca="false">3.08*LOG10(D12)-7.55</f>
        <v>0.404062128603587</v>
      </c>
      <c r="D31" s="65" t="n">
        <f aca="false">C31/1.46</f>
        <v>0.276754882605197</v>
      </c>
    </row>
    <row r="32" customFormat="false" ht="12.8" hidden="false" customHeight="false" outlineLevel="0" collapsed="false">
      <c r="C32" s="66"/>
      <c r="D32" s="67"/>
    </row>
    <row r="33" customFormat="false" ht="15" hidden="false" customHeight="false" outlineLevel="0" collapsed="false">
      <c r="C33" s="58" t="s">
        <v>26</v>
      </c>
      <c r="D33" s="58" t="s">
        <v>27</v>
      </c>
      <c r="E33" s="68"/>
    </row>
    <row r="34" customFormat="false" ht="15" hidden="false" customHeight="false" outlineLevel="0" collapsed="false">
      <c r="C34" s="49" t="n">
        <f aca="false">E14/E15</f>
        <v>0.556740523752902</v>
      </c>
      <c r="D34" s="69" t="n">
        <f aca="false">100*SQRT(D28)*(C34-1.49)/(5.62-12.8*C34)</f>
        <v>6096.23767636245</v>
      </c>
      <c r="E34" s="70"/>
    </row>
    <row r="37" customFormat="false" ht="12.8" hidden="false" customHeight="false" outlineLevel="0" collapsed="false">
      <c r="B37" s="71" t="s">
        <v>28</v>
      </c>
      <c r="C37" s="71" t="s">
        <v>29</v>
      </c>
      <c r="D37" s="72" t="s">
        <v>30</v>
      </c>
      <c r="E37" s="71" t="s">
        <v>31</v>
      </c>
      <c r="F37" s="73" t="s">
        <v>32</v>
      </c>
    </row>
    <row r="38" customFormat="false" ht="12.8" hidden="false" customHeight="false" outlineLevel="0" collapsed="false">
      <c r="B38" s="74" t="n">
        <f aca="false">E10/E12</f>
        <v>2.521777352375</v>
      </c>
      <c r="C38" s="74" t="n">
        <f aca="false">E8/E12</f>
        <v>0.355823668978786</v>
      </c>
      <c r="D38" s="74" t="n">
        <f aca="false">E11/E12</f>
        <v>0.0608764530638513</v>
      </c>
      <c r="E38" s="75" t="n">
        <f aca="false">E7/E10</f>
        <v>0.00538892997749135</v>
      </c>
      <c r="F38" s="76" t="n">
        <f aca="false">E10/E13</f>
        <v>20.1087868615155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</TotalTime>
  <Application>LibreOffice/4.4.5.2$Linux_X86_64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2013-12-12T14:27:24Z</dcterms:created>
  <dc:language>fr-FR</dc:language>
  <dcterms:modified xsi:type="dcterms:W3CDTF">2015-11-06T11:01:15Z</dcterms:modified>
  <cp:revision>117</cp:revision>
</cp:coreProperties>
</file>